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565" yWindow="0" windowWidth="21855" windowHeight="14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J14" i="1" l="1"/>
  <c r="J15" i="1"/>
  <c r="J16" i="1"/>
  <c r="J17" i="1"/>
  <c r="E19" i="1"/>
  <c r="E20" i="1"/>
  <c r="E21" i="1"/>
  <c r="E22" i="1"/>
  <c r="E23" i="1"/>
  <c r="E24" i="1"/>
  <c r="E25" i="1"/>
  <c r="E26" i="1"/>
  <c r="E27" i="1"/>
  <c r="E28" i="1"/>
  <c r="E32" i="1"/>
  <c r="E33" i="1"/>
  <c r="E34" i="1"/>
  <c r="E35" i="1"/>
  <c r="E36" i="1"/>
  <c r="E37" i="1"/>
  <c r="E38" i="1"/>
  <c r="E40" i="1"/>
  <c r="E41" i="1"/>
  <c r="I35" i="1"/>
  <c r="J21" i="1"/>
  <c r="J22" i="1"/>
  <c r="J23" i="1"/>
  <c r="J24" i="1"/>
  <c r="J25" i="1"/>
  <c r="I38" i="1"/>
  <c r="C15" i="1"/>
  <c r="E14" i="1"/>
  <c r="E13" i="1"/>
  <c r="E12" i="1"/>
  <c r="E11" i="1"/>
  <c r="E10" i="1"/>
  <c r="E9" i="1"/>
  <c r="E8" i="1"/>
  <c r="E7" i="1"/>
  <c r="J18" i="1" l="1"/>
  <c r="I29" i="1" s="1"/>
  <c r="E15" i="1"/>
  <c r="E29" i="1"/>
  <c r="I30" i="1" s="1"/>
  <c r="E43" i="1"/>
  <c r="I31" i="1" s="1"/>
  <c r="I32" i="1" l="1"/>
  <c r="I34" i="1" s="1"/>
  <c r="I37" i="1" s="1"/>
  <c r="I41" i="1" s="1"/>
</calcChain>
</file>

<file path=xl/sharedStrings.xml><?xml version="1.0" encoding="utf-8"?>
<sst xmlns="http://schemas.openxmlformats.org/spreadsheetml/2006/main" count="78" uniqueCount="70">
  <si>
    <t>Residential Permits</t>
  </si>
  <si>
    <t>Area</t>
  </si>
  <si>
    <t>Sq. Footage</t>
  </si>
  <si>
    <t>Valuation</t>
  </si>
  <si>
    <r>
      <t xml:space="preserve">Basement - </t>
    </r>
    <r>
      <rPr>
        <sz val="10"/>
        <rFont val="Arial"/>
        <family val="2"/>
      </rPr>
      <t>unfinished</t>
    </r>
  </si>
  <si>
    <t>Main Floor</t>
  </si>
  <si>
    <t>Second Floor</t>
  </si>
  <si>
    <t>Other Floors</t>
  </si>
  <si>
    <t>Decks/Porches</t>
  </si>
  <si>
    <t>Garage</t>
  </si>
  <si>
    <t>Carport</t>
  </si>
  <si>
    <t>Other Areas</t>
  </si>
  <si>
    <t>Total</t>
  </si>
  <si>
    <t>Mechanical Permit</t>
  </si>
  <si>
    <t xml:space="preserve">Furnace </t>
  </si>
  <si>
    <t>Unit Heater</t>
  </si>
  <si>
    <t xml:space="preserve">Heat Pump </t>
  </si>
  <si>
    <t>wood/pellet/gas  stove/flue</t>
  </si>
  <si>
    <t>Gas Piping (first 4 outlets)</t>
  </si>
  <si>
    <t>Additional gas piping outlets</t>
  </si>
  <si>
    <r>
      <t xml:space="preserve">Water Heater    </t>
    </r>
    <r>
      <rPr>
        <sz val="8"/>
        <rFont val="Arial"/>
        <family val="2"/>
      </rPr>
      <t>gas          elect</t>
    </r>
  </si>
  <si>
    <t>Hood with exhaust and duct</t>
  </si>
  <si>
    <t>Plumbing Permit</t>
  </si>
  <si>
    <t>1 Bath / 1 Kitchen</t>
  </si>
  <si>
    <t>2 Bath / 1 Kitchen</t>
  </si>
  <si>
    <t>3 Bath / 1 kitchen</t>
  </si>
  <si>
    <t>Backflow Device</t>
  </si>
  <si>
    <t>Each Add'l Bath</t>
  </si>
  <si>
    <t>Each Add'l Kitchen</t>
  </si>
  <si>
    <t>Total Fees</t>
  </si>
  <si>
    <t>Each Add'l Fixture</t>
  </si>
  <si>
    <t>Laundry tub, double bath sink, separate tub/shower, bar sink, add'l water heater</t>
  </si>
  <si>
    <t>Fire Sprinkler &lt; 2000 sq ft</t>
  </si>
  <si>
    <t>Fire Sprinkler 2001-3600 sq ft</t>
  </si>
  <si>
    <t>Electrical Permit</t>
  </si>
  <si>
    <t>1st 1000 sq ft</t>
  </si>
  <si>
    <t>ea add'l 500</t>
  </si>
  <si>
    <t>low voltage</t>
  </si>
  <si>
    <t>feeder/svc</t>
  </si>
  <si>
    <t>Dryer Vent</t>
  </si>
  <si>
    <t xml:space="preserve">Exhaust Fans </t>
  </si>
  <si>
    <t>New Single-Family Residence</t>
  </si>
  <si>
    <t>Building Permit</t>
  </si>
  <si>
    <t>Zoning/Misc Fee</t>
  </si>
  <si>
    <t>Plan Review Fee</t>
  </si>
  <si>
    <t>Public Works Permit</t>
  </si>
  <si>
    <t>3/4 in Water Meter</t>
  </si>
  <si>
    <t>Driveway Approach</t>
  </si>
  <si>
    <t>Sidewalk</t>
  </si>
  <si>
    <t>Curb Cut</t>
  </si>
  <si>
    <t>12% State Surcharge</t>
  </si>
  <si>
    <t>Structural Permit</t>
  </si>
  <si>
    <t>Subtotal of Building Permit Fees</t>
  </si>
  <si>
    <t xml:space="preserve">Public Works Permit </t>
  </si>
  <si>
    <t>Structural Permit**</t>
  </si>
  <si>
    <t>Total Valuation</t>
  </si>
  <si>
    <t>Permit Fee</t>
  </si>
  <si>
    <t>Valuation Table</t>
  </si>
  <si>
    <t>$150,001 to $250,000</t>
  </si>
  <si>
    <t>250,001 and up</t>
  </si>
  <si>
    <t>$1 to $2,000</t>
  </si>
  <si>
    <t>$2,001 to $150,000</t>
  </si>
  <si>
    <t>$75 for the first $2,000 plus $7.80 for each additional $1000, or fraction thereof, to and including $150,000</t>
  </si>
  <si>
    <t>$1,229.4 for the first $150,000, plus $6.50 for each additional $1,000, or fraction thereof, to and including $250,000</t>
  </si>
  <si>
    <t>$1,889.4 for the first $250,000, plus $5.00 for each additional $1,000, or fraction thereof, to and including $250,000</t>
  </si>
  <si>
    <t>Address:</t>
  </si>
  <si>
    <t xml:space="preserve">Permit Number: </t>
  </si>
  <si>
    <t>Construction 
Excise Tax:</t>
  </si>
  <si>
    <t>System Development Charges (SDCs)</t>
  </si>
  <si>
    <t>The purpose of this form is for estimating permit fees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</si>
</sst>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2">
    <xf numFmtId="0" fontId="0" fillId="0" borderId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3" xfId="0" applyFont="1" applyFill="1" applyBorder="1"/>
    <xf numFmtId="0" fontId="2" fillId="0" borderId="0" xfId="0" applyFont="1" applyBorder="1" applyAlignment="1"/>
    <xf numFmtId="0" fontId="2" fillId="0" borderId="3" xfId="0" applyFont="1" applyBorder="1"/>
    <xf numFmtId="1" fontId="2" fillId="0" borderId="3" xfId="0" applyNumberFormat="1" applyFont="1" applyBorder="1"/>
    <xf numFmtId="2" fontId="2" fillId="0" borderId="3" xfId="0" applyNumberFormat="1" applyFont="1" applyBorder="1"/>
    <xf numFmtId="2" fontId="2" fillId="2" borderId="3" xfId="0" applyNumberFormat="1" applyFont="1" applyFill="1" applyBorder="1"/>
    <xf numFmtId="0" fontId="3" fillId="0" borderId="3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2" fontId="2" fillId="0" borderId="25" xfId="0" applyNumberFormat="1" applyFont="1" applyBorder="1"/>
    <xf numFmtId="0" fontId="0" fillId="0" borderId="0" xfId="0" applyBorder="1"/>
    <xf numFmtId="0" fontId="5" fillId="0" borderId="0" xfId="0" applyFont="1"/>
    <xf numFmtId="44" fontId="2" fillId="0" borderId="3" xfId="1" applyFont="1" applyBorder="1"/>
    <xf numFmtId="44" fontId="1" fillId="0" borderId="3" xfId="1" applyFont="1" applyBorder="1"/>
    <xf numFmtId="44" fontId="1" fillId="0" borderId="14" xfId="1" applyFont="1" applyBorder="1"/>
    <xf numFmtId="44" fontId="2" fillId="0" borderId="3" xfId="1" applyFont="1" applyFill="1" applyBorder="1"/>
    <xf numFmtId="44" fontId="2" fillId="0" borderId="26" xfId="1" applyFont="1" applyBorder="1"/>
    <xf numFmtId="44" fontId="1" fillId="0" borderId="21" xfId="1" applyFont="1" applyBorder="1"/>
    <xf numFmtId="44" fontId="2" fillId="0" borderId="3" xfId="1" applyFont="1" applyFill="1" applyBorder="1" applyAlignment="1"/>
    <xf numFmtId="44" fontId="2" fillId="0" borderId="2" xfId="1" applyFont="1" applyFill="1" applyBorder="1" applyAlignment="1"/>
    <xf numFmtId="44" fontId="1" fillId="0" borderId="3" xfId="1" applyFont="1" applyFill="1" applyBorder="1"/>
    <xf numFmtId="44" fontId="2" fillId="3" borderId="2" xfId="1" applyFont="1" applyFill="1" applyBorder="1" applyAlignment="1"/>
    <xf numFmtId="44" fontId="2" fillId="3" borderId="3" xfId="1" applyFont="1" applyFill="1" applyBorder="1"/>
    <xf numFmtId="0" fontId="8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/>
    <xf numFmtId="0" fontId="9" fillId="0" borderId="0" xfId="0" applyFont="1" applyBorder="1" applyAlignment="1">
      <alignment horizontal="left" wrapText="1"/>
    </xf>
    <xf numFmtId="0" fontId="10" fillId="0" borderId="0" xfId="0" applyFont="1"/>
    <xf numFmtId="0" fontId="9" fillId="0" borderId="0" xfId="0" applyFont="1" applyBorder="1" applyAlignment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4" fontId="2" fillId="0" borderId="3" xfId="1" applyFont="1" applyFill="1" applyBorder="1" applyAlignment="1">
      <alignment vertical="center"/>
    </xf>
    <xf numFmtId="44" fontId="2" fillId="0" borderId="3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2" fillId="0" borderId="3" xfId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44" fontId="1" fillId="0" borderId="3" xfId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4" fontId="1" fillId="0" borderId="25" xfId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4" fontId="14" fillId="0" borderId="19" xfId="1" applyFont="1" applyBorder="1" applyAlignment="1">
      <alignment horizontal="center" vertical="center"/>
    </xf>
    <xf numFmtId="44" fontId="14" fillId="0" borderId="20" xfId="1" applyFont="1" applyBorder="1" applyAlignment="1">
      <alignment horizontal="center" vertical="center"/>
    </xf>
    <xf numFmtId="44" fontId="14" fillId="0" borderId="14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4" fontId="1" fillId="0" borderId="16" xfId="1" applyFont="1" applyBorder="1" applyAlignment="1">
      <alignment horizontal="center" vertical="center"/>
    </xf>
    <xf numFmtId="44" fontId="1" fillId="0" borderId="17" xfId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/>
    <xf numFmtId="0" fontId="4" fillId="0" borderId="22" xfId="0" applyFont="1" applyBorder="1" applyAlignment="1">
      <alignment horizontal="left" wrapText="1"/>
    </xf>
    <xf numFmtId="0" fontId="0" fillId="0" borderId="23" xfId="0" applyBorder="1"/>
    <xf numFmtId="0" fontId="2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</cellXfs>
  <cellStyles count="2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2"/>
  <sheetViews>
    <sheetView tabSelected="1" zoomScaleNormal="100" zoomScalePageLayoutView="125" workbookViewId="0">
      <selection sqref="A1:J52"/>
    </sheetView>
  </sheetViews>
  <sheetFormatPr defaultColWidth="8.85546875" defaultRowHeight="15" x14ac:dyDescent="0.25"/>
  <cols>
    <col min="1" max="1" width="7" customWidth="1"/>
    <col min="2" max="2" width="15" customWidth="1"/>
    <col min="3" max="3" width="14.42578125" bestFit="1" customWidth="1"/>
    <col min="4" max="4" width="11" bestFit="1" customWidth="1"/>
    <col min="5" max="5" width="15.42578125" bestFit="1" customWidth="1"/>
    <col min="6" max="6" width="2.28515625" customWidth="1"/>
    <col min="7" max="7" width="3.42578125" customWidth="1"/>
    <col min="8" max="8" width="20.7109375" customWidth="1"/>
    <col min="9" max="9" width="11" bestFit="1" customWidth="1"/>
    <col min="10" max="10" width="12" customWidth="1"/>
    <col min="11" max="11" width="10.42578125" bestFit="1" customWidth="1"/>
  </cols>
  <sheetData>
    <row r="1" spans="1:11" ht="22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2.5" customHeight="1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22.5" customHeight="1" x14ac:dyDescent="0.25">
      <c r="A3" s="115" t="s">
        <v>69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1" ht="22.5" customHeight="1" x14ac:dyDescent="0.25">
      <c r="A4" s="63" t="s">
        <v>51</v>
      </c>
      <c r="B4" s="63"/>
      <c r="C4" s="63"/>
      <c r="D4" s="63"/>
      <c r="E4" s="63"/>
      <c r="F4" s="26"/>
      <c r="G4" s="1"/>
      <c r="H4" s="2"/>
      <c r="I4" s="4"/>
      <c r="J4" s="4"/>
    </row>
    <row r="5" spans="1:11" ht="15.75" x14ac:dyDescent="0.25">
      <c r="A5" s="61" t="s">
        <v>1</v>
      </c>
      <c r="B5" s="62"/>
      <c r="C5" s="3" t="s">
        <v>2</v>
      </c>
      <c r="D5" s="3"/>
      <c r="E5" s="3" t="s">
        <v>3</v>
      </c>
      <c r="F5" s="1"/>
      <c r="G5" s="1"/>
      <c r="H5" s="45" t="s">
        <v>65</v>
      </c>
      <c r="I5" s="64"/>
      <c r="J5" s="64"/>
    </row>
    <row r="6" spans="1:11" ht="15.75" x14ac:dyDescent="0.25">
      <c r="A6" s="57"/>
      <c r="B6" s="58"/>
      <c r="C6" s="5"/>
      <c r="D6" s="5"/>
      <c r="E6" s="6"/>
      <c r="F6" s="1"/>
      <c r="G6" s="1"/>
      <c r="H6" s="48"/>
      <c r="I6" s="49"/>
      <c r="J6" s="49"/>
    </row>
    <row r="7" spans="1:11" ht="15.75" x14ac:dyDescent="0.25">
      <c r="A7" s="57" t="s">
        <v>4</v>
      </c>
      <c r="B7" s="58"/>
      <c r="C7" s="5">
        <v>0</v>
      </c>
      <c r="D7" s="15">
        <v>23.2</v>
      </c>
      <c r="E7" s="15">
        <f>C7*D7</f>
        <v>0</v>
      </c>
      <c r="F7" s="1"/>
      <c r="G7" s="1"/>
      <c r="H7" s="48" t="s">
        <v>66</v>
      </c>
      <c r="I7" s="65"/>
      <c r="J7" s="65"/>
      <c r="K7" s="31"/>
    </row>
    <row r="8" spans="1:11" ht="15.75" x14ac:dyDescent="0.25">
      <c r="A8" s="57" t="s">
        <v>5</v>
      </c>
      <c r="B8" s="58"/>
      <c r="C8" s="5">
        <v>0</v>
      </c>
      <c r="D8" s="15">
        <v>130.58000000000001</v>
      </c>
      <c r="E8" s="15">
        <f t="shared" ref="E8:E14" si="0">C8*D8</f>
        <v>0</v>
      </c>
      <c r="F8" s="1"/>
      <c r="G8" s="1"/>
      <c r="H8" s="48"/>
      <c r="I8" s="49"/>
      <c r="J8" s="49"/>
      <c r="K8" s="32"/>
    </row>
    <row r="9" spans="1:11" ht="15.75" customHeight="1" x14ac:dyDescent="0.25">
      <c r="A9" s="57" t="s">
        <v>6</v>
      </c>
      <c r="B9" s="58"/>
      <c r="C9" s="5"/>
      <c r="D9" s="15">
        <v>130.58000000000001</v>
      </c>
      <c r="E9" s="15">
        <f t="shared" si="0"/>
        <v>0</v>
      </c>
      <c r="F9" s="1"/>
      <c r="G9" s="1"/>
      <c r="H9" s="98" t="s">
        <v>67</v>
      </c>
      <c r="I9" s="111">
        <f>SUM(C8:C10)</f>
        <v>0</v>
      </c>
      <c r="J9" s="111"/>
      <c r="K9" s="30"/>
    </row>
    <row r="10" spans="1:11" ht="15.75" x14ac:dyDescent="0.25">
      <c r="A10" s="57" t="s">
        <v>7</v>
      </c>
      <c r="B10" s="58"/>
      <c r="C10" s="5"/>
      <c r="D10" s="15">
        <v>130.58000000000001</v>
      </c>
      <c r="E10" s="15">
        <f t="shared" si="0"/>
        <v>0</v>
      </c>
      <c r="F10" s="1"/>
      <c r="G10" s="1"/>
      <c r="H10" s="98"/>
      <c r="I10" s="112"/>
      <c r="J10" s="112"/>
      <c r="K10" s="31"/>
    </row>
    <row r="11" spans="1:11" ht="15.75" x14ac:dyDescent="0.25">
      <c r="A11" s="57" t="s">
        <v>8</v>
      </c>
      <c r="B11" s="58"/>
      <c r="C11" s="5">
        <v>0</v>
      </c>
      <c r="D11" s="15">
        <v>25.64</v>
      </c>
      <c r="E11" s="15">
        <f t="shared" si="0"/>
        <v>0</v>
      </c>
      <c r="F11" s="1"/>
      <c r="G11" s="1"/>
      <c r="H11" s="44"/>
      <c r="I11" s="44"/>
      <c r="J11" s="44"/>
      <c r="K11" s="31"/>
    </row>
    <row r="12" spans="1:11" ht="15.75" x14ac:dyDescent="0.25">
      <c r="A12" s="57" t="s">
        <v>9</v>
      </c>
      <c r="B12" s="58"/>
      <c r="C12" s="5">
        <v>0</v>
      </c>
      <c r="D12" s="15">
        <v>51.28</v>
      </c>
      <c r="E12" s="15">
        <f t="shared" si="0"/>
        <v>0</v>
      </c>
      <c r="F12" s="1"/>
      <c r="H12" s="27"/>
      <c r="I12" s="27"/>
      <c r="J12" s="1"/>
      <c r="K12" s="31"/>
    </row>
    <row r="13" spans="1:11" ht="15.75" customHeight="1" x14ac:dyDescent="0.25">
      <c r="A13" s="57" t="s">
        <v>10</v>
      </c>
      <c r="B13" s="58"/>
      <c r="C13" s="5">
        <v>0</v>
      </c>
      <c r="D13" s="15">
        <v>25.64</v>
      </c>
      <c r="E13" s="15">
        <f t="shared" si="0"/>
        <v>0</v>
      </c>
      <c r="F13" s="1"/>
      <c r="G13" s="99" t="s">
        <v>34</v>
      </c>
      <c r="H13" s="100"/>
      <c r="I13" s="100"/>
      <c r="J13" s="101"/>
      <c r="K13" s="31"/>
    </row>
    <row r="14" spans="1:11" ht="15.75" x14ac:dyDescent="0.25">
      <c r="A14" s="57" t="s">
        <v>11</v>
      </c>
      <c r="B14" s="58"/>
      <c r="C14" s="5">
        <v>0</v>
      </c>
      <c r="D14" s="7"/>
      <c r="E14" s="15">
        <f t="shared" si="0"/>
        <v>0</v>
      </c>
      <c r="F14" s="1"/>
      <c r="G14" s="40">
        <v>1</v>
      </c>
      <c r="H14" s="5" t="s">
        <v>35</v>
      </c>
      <c r="I14" s="15">
        <v>136.58000000000001</v>
      </c>
      <c r="J14" s="15">
        <f>G14*I14</f>
        <v>136.58000000000001</v>
      </c>
      <c r="K14" s="29"/>
    </row>
    <row r="15" spans="1:11" ht="15.75" x14ac:dyDescent="0.25">
      <c r="A15" s="59" t="s">
        <v>12</v>
      </c>
      <c r="B15" s="60"/>
      <c r="C15" s="5">
        <f>SUM(C7:C14)</f>
        <v>0</v>
      </c>
      <c r="D15" s="8"/>
      <c r="E15" s="16">
        <f>SUM(E7:E14)</f>
        <v>0</v>
      </c>
      <c r="F15" s="1"/>
      <c r="G15" s="40">
        <v>2</v>
      </c>
      <c r="H15" s="5" t="s">
        <v>36</v>
      </c>
      <c r="I15" s="15">
        <v>27.31</v>
      </c>
      <c r="J15" s="15">
        <f>G15*I15</f>
        <v>54.62</v>
      </c>
      <c r="K15" s="29"/>
    </row>
    <row r="16" spans="1:11" ht="16.5" thickBot="1" x14ac:dyDescent="0.3">
      <c r="A16" s="1"/>
      <c r="B16" s="1"/>
      <c r="C16" s="1"/>
      <c r="D16" s="1"/>
      <c r="E16" s="1"/>
      <c r="F16" s="1"/>
      <c r="G16" s="40">
        <v>1</v>
      </c>
      <c r="H16" s="5" t="s">
        <v>37</v>
      </c>
      <c r="I16" s="15">
        <v>65.55</v>
      </c>
      <c r="J16" s="15">
        <f>G16*I16</f>
        <v>65.55</v>
      </c>
    </row>
    <row r="17" spans="1:12" ht="15.75" x14ac:dyDescent="0.25">
      <c r="A17" s="106" t="s">
        <v>13</v>
      </c>
      <c r="B17" s="107"/>
      <c r="C17" s="107"/>
      <c r="D17" s="107"/>
      <c r="E17" s="108"/>
      <c r="F17" s="1"/>
      <c r="G17" s="40"/>
      <c r="H17" s="5" t="s">
        <v>38</v>
      </c>
      <c r="I17" s="15">
        <v>81.94</v>
      </c>
      <c r="J17" s="15">
        <f>G17*I17</f>
        <v>0</v>
      </c>
    </row>
    <row r="18" spans="1:12" ht="15.75" x14ac:dyDescent="0.25">
      <c r="A18" s="34"/>
      <c r="B18" s="9"/>
      <c r="C18" s="9"/>
      <c r="D18" s="7"/>
      <c r="E18" s="7"/>
      <c r="F18" s="1"/>
      <c r="G18" s="33"/>
      <c r="H18" s="109" t="s">
        <v>12</v>
      </c>
      <c r="I18" s="110"/>
      <c r="J18" s="23">
        <f>SUM(J14:J17)</f>
        <v>256.75</v>
      </c>
    </row>
    <row r="19" spans="1:12" ht="15.75" x14ac:dyDescent="0.25">
      <c r="A19" s="34">
        <v>1</v>
      </c>
      <c r="B19" s="9" t="s">
        <v>14</v>
      </c>
      <c r="C19" s="9"/>
      <c r="D19" s="15">
        <v>20</v>
      </c>
      <c r="E19" s="15">
        <f t="shared" ref="E19:E28" si="1">A19*D19</f>
        <v>20</v>
      </c>
      <c r="F19" s="1"/>
      <c r="G19" s="2"/>
      <c r="H19" s="2"/>
      <c r="I19" s="113"/>
      <c r="J19" s="113"/>
    </row>
    <row r="20" spans="1:12" ht="15.75" x14ac:dyDescent="0.25">
      <c r="A20" s="34"/>
      <c r="B20" s="66" t="s">
        <v>15</v>
      </c>
      <c r="C20" s="67"/>
      <c r="D20" s="15">
        <v>20</v>
      </c>
      <c r="E20" s="15">
        <f t="shared" si="1"/>
        <v>0</v>
      </c>
      <c r="F20" s="1"/>
      <c r="G20" s="99" t="s">
        <v>45</v>
      </c>
      <c r="H20" s="100"/>
      <c r="I20" s="100"/>
      <c r="J20" s="101"/>
    </row>
    <row r="21" spans="1:12" ht="15.75" x14ac:dyDescent="0.25">
      <c r="A21" s="34">
        <v>1</v>
      </c>
      <c r="B21" s="9" t="s">
        <v>16</v>
      </c>
      <c r="C21" s="9"/>
      <c r="D21" s="15">
        <v>20</v>
      </c>
      <c r="E21" s="15">
        <f t="shared" si="1"/>
        <v>20</v>
      </c>
      <c r="F21" s="1"/>
      <c r="G21" s="33">
        <v>1</v>
      </c>
      <c r="H21" s="5" t="s">
        <v>46</v>
      </c>
      <c r="I21" s="15">
        <v>510</v>
      </c>
      <c r="J21" s="15">
        <f>SUM(G21*I21)</f>
        <v>510</v>
      </c>
    </row>
    <row r="22" spans="1:12" ht="15.75" x14ac:dyDescent="0.25">
      <c r="A22" s="34">
        <v>1</v>
      </c>
      <c r="B22" s="66" t="s">
        <v>17</v>
      </c>
      <c r="C22" s="67"/>
      <c r="D22" s="15">
        <v>20</v>
      </c>
      <c r="E22" s="15">
        <f t="shared" si="1"/>
        <v>20</v>
      </c>
      <c r="F22" s="1"/>
      <c r="G22" s="33">
        <v>1</v>
      </c>
      <c r="H22" s="5" t="s">
        <v>47</v>
      </c>
      <c r="I22" s="15">
        <v>88</v>
      </c>
      <c r="J22" s="15">
        <f t="shared" ref="J22:J24" si="2">SUM(G22*I22)</f>
        <v>88</v>
      </c>
    </row>
    <row r="23" spans="1:12" ht="15.75" x14ac:dyDescent="0.25">
      <c r="A23" s="34">
        <v>1</v>
      </c>
      <c r="B23" s="9" t="s">
        <v>18</v>
      </c>
      <c r="C23" s="9"/>
      <c r="D23" s="15">
        <v>8</v>
      </c>
      <c r="E23" s="15">
        <f t="shared" si="1"/>
        <v>8</v>
      </c>
      <c r="F23" s="1"/>
      <c r="G23" s="33">
        <v>1</v>
      </c>
      <c r="H23" s="5" t="s">
        <v>48</v>
      </c>
      <c r="I23" s="15">
        <v>88</v>
      </c>
      <c r="J23" s="15">
        <f t="shared" si="2"/>
        <v>88</v>
      </c>
    </row>
    <row r="24" spans="1:12" ht="15.75" x14ac:dyDescent="0.25">
      <c r="A24" s="34"/>
      <c r="B24" s="9" t="s">
        <v>19</v>
      </c>
      <c r="C24" s="9"/>
      <c r="D24" s="15">
        <v>2</v>
      </c>
      <c r="E24" s="15">
        <f t="shared" si="1"/>
        <v>0</v>
      </c>
      <c r="F24" s="1"/>
      <c r="G24" s="33">
        <v>1</v>
      </c>
      <c r="H24" s="5" t="s">
        <v>49</v>
      </c>
      <c r="I24" s="15">
        <v>88</v>
      </c>
      <c r="J24" s="15">
        <f t="shared" si="2"/>
        <v>88</v>
      </c>
      <c r="K24" s="13"/>
    </row>
    <row r="25" spans="1:12" ht="15.75" customHeight="1" x14ac:dyDescent="0.25">
      <c r="A25" s="34">
        <v>1</v>
      </c>
      <c r="B25" s="66" t="s">
        <v>20</v>
      </c>
      <c r="C25" s="67"/>
      <c r="D25" s="15">
        <v>20</v>
      </c>
      <c r="E25" s="15">
        <f t="shared" si="1"/>
        <v>20</v>
      </c>
      <c r="F25" s="1"/>
      <c r="G25" s="33"/>
      <c r="H25" s="109" t="s">
        <v>12</v>
      </c>
      <c r="I25" s="110"/>
      <c r="J25" s="23">
        <f>SUM(J21:J24)</f>
        <v>774</v>
      </c>
      <c r="K25" s="13"/>
    </row>
    <row r="26" spans="1:12" ht="15.75" x14ac:dyDescent="0.25">
      <c r="A26" s="34">
        <v>1</v>
      </c>
      <c r="B26" s="66" t="s">
        <v>21</v>
      </c>
      <c r="C26" s="67"/>
      <c r="D26" s="15">
        <v>20</v>
      </c>
      <c r="E26" s="15">
        <f t="shared" si="1"/>
        <v>20</v>
      </c>
      <c r="F26" s="1"/>
      <c r="G26" s="1"/>
      <c r="K26" s="13"/>
    </row>
    <row r="27" spans="1:12" ht="15.75" x14ac:dyDescent="0.25">
      <c r="A27" s="34">
        <v>3</v>
      </c>
      <c r="B27" s="9" t="s">
        <v>40</v>
      </c>
      <c r="C27" s="9"/>
      <c r="D27" s="15">
        <v>20</v>
      </c>
      <c r="E27" s="15">
        <f t="shared" si="1"/>
        <v>60</v>
      </c>
      <c r="F27" s="1"/>
      <c r="G27" s="114" t="s">
        <v>29</v>
      </c>
      <c r="H27" s="114"/>
      <c r="I27" s="114"/>
      <c r="J27" s="114"/>
      <c r="K27" s="13"/>
      <c r="L27" s="14"/>
    </row>
    <row r="28" spans="1:12" ht="15.75" x14ac:dyDescent="0.25">
      <c r="A28" s="34">
        <v>1</v>
      </c>
      <c r="B28" s="66" t="s">
        <v>39</v>
      </c>
      <c r="C28" s="67"/>
      <c r="D28" s="15">
        <v>20</v>
      </c>
      <c r="E28" s="15">
        <f t="shared" si="1"/>
        <v>20</v>
      </c>
      <c r="F28" s="1"/>
      <c r="G28" s="71" t="s">
        <v>54</v>
      </c>
      <c r="H28" s="71"/>
      <c r="I28" s="68">
        <v>0</v>
      </c>
      <c r="J28" s="68"/>
    </row>
    <row r="29" spans="1:12" ht="16.5" thickBot="1" x14ac:dyDescent="0.3">
      <c r="A29" s="35"/>
      <c r="B29" s="102" t="s">
        <v>12</v>
      </c>
      <c r="C29" s="103"/>
      <c r="D29" s="104"/>
      <c r="E29" s="17">
        <f>SUM(E18:E28)</f>
        <v>188</v>
      </c>
      <c r="F29" s="1"/>
      <c r="G29" s="71" t="s">
        <v>34</v>
      </c>
      <c r="H29" s="71"/>
      <c r="I29" s="68">
        <f>SUM(J18)</f>
        <v>256.75</v>
      </c>
      <c r="J29" s="68"/>
    </row>
    <row r="30" spans="1:12" ht="15.75" x14ac:dyDescent="0.25">
      <c r="A30" s="1"/>
      <c r="B30" s="1"/>
      <c r="C30" s="1"/>
      <c r="D30" s="1"/>
      <c r="E30" s="1"/>
      <c r="F30" s="1"/>
      <c r="G30" s="71" t="s">
        <v>13</v>
      </c>
      <c r="H30" s="71"/>
      <c r="I30" s="68">
        <f>E29</f>
        <v>188</v>
      </c>
      <c r="J30" s="68"/>
    </row>
    <row r="31" spans="1:12" ht="15.75" x14ac:dyDescent="0.25">
      <c r="A31" s="99" t="s">
        <v>22</v>
      </c>
      <c r="B31" s="100"/>
      <c r="C31" s="100"/>
      <c r="D31" s="100"/>
      <c r="E31" s="101"/>
      <c r="F31" s="1"/>
      <c r="G31" s="71" t="s">
        <v>22</v>
      </c>
      <c r="H31" s="71"/>
      <c r="I31" s="68">
        <f>SUM(E43)</f>
        <v>400.61</v>
      </c>
      <c r="J31" s="68"/>
    </row>
    <row r="32" spans="1:12" ht="15.75" x14ac:dyDescent="0.25">
      <c r="A32" s="36"/>
      <c r="B32" s="10" t="s">
        <v>23</v>
      </c>
      <c r="C32" s="11"/>
      <c r="D32" s="18">
        <v>281.26</v>
      </c>
      <c r="E32" s="15">
        <f t="shared" ref="E32:E38" si="3">A32*D32</f>
        <v>0</v>
      </c>
      <c r="F32" s="1"/>
      <c r="G32" s="105" t="s">
        <v>52</v>
      </c>
      <c r="H32" s="105"/>
      <c r="I32" s="74">
        <f>SUM(I28:J31)</f>
        <v>845.36</v>
      </c>
      <c r="J32" s="74"/>
    </row>
    <row r="33" spans="1:11" ht="15.75" x14ac:dyDescent="0.25">
      <c r="A33" s="37">
        <v>1</v>
      </c>
      <c r="B33" s="57" t="s">
        <v>24</v>
      </c>
      <c r="C33" s="58"/>
      <c r="D33" s="18">
        <v>350</v>
      </c>
      <c r="E33" s="15">
        <f t="shared" si="3"/>
        <v>350</v>
      </c>
      <c r="F33" s="1"/>
      <c r="G33" s="105"/>
      <c r="H33" s="105"/>
      <c r="I33" s="74"/>
      <c r="J33" s="74"/>
      <c r="K33" s="28"/>
    </row>
    <row r="34" spans="1:11" ht="15.75" x14ac:dyDescent="0.25">
      <c r="A34" s="37"/>
      <c r="B34" s="57" t="s">
        <v>25</v>
      </c>
      <c r="C34" s="58"/>
      <c r="D34" s="18">
        <v>425</v>
      </c>
      <c r="E34" s="15">
        <f t="shared" si="3"/>
        <v>0</v>
      </c>
      <c r="F34" s="1"/>
      <c r="G34" s="71" t="s">
        <v>50</v>
      </c>
      <c r="H34" s="71"/>
      <c r="I34" s="68">
        <f>SUM(I32*0.12)</f>
        <v>101.4432</v>
      </c>
      <c r="J34" s="68"/>
    </row>
    <row r="35" spans="1:11" ht="15.75" x14ac:dyDescent="0.25">
      <c r="A35" s="37">
        <v>1</v>
      </c>
      <c r="B35" s="57" t="s">
        <v>26</v>
      </c>
      <c r="C35" s="58"/>
      <c r="D35" s="18">
        <v>16.87</v>
      </c>
      <c r="E35" s="15">
        <f t="shared" si="3"/>
        <v>16.87</v>
      </c>
      <c r="F35" s="1"/>
      <c r="G35" s="71" t="s">
        <v>44</v>
      </c>
      <c r="H35" s="71"/>
      <c r="I35" s="68">
        <f>SUM(I28*0.65)</f>
        <v>0</v>
      </c>
      <c r="J35" s="68"/>
    </row>
    <row r="36" spans="1:11" ht="15.75" x14ac:dyDescent="0.25">
      <c r="A36" s="37"/>
      <c r="B36" s="57" t="s">
        <v>27</v>
      </c>
      <c r="C36" s="58"/>
      <c r="D36" s="18">
        <v>75</v>
      </c>
      <c r="E36" s="15">
        <f t="shared" si="3"/>
        <v>0</v>
      </c>
      <c r="F36" s="1"/>
      <c r="G36" s="71" t="s">
        <v>43</v>
      </c>
      <c r="H36" s="71"/>
      <c r="I36" s="68">
        <v>25</v>
      </c>
      <c r="J36" s="68"/>
    </row>
    <row r="37" spans="1:11" ht="15" customHeight="1" x14ac:dyDescent="0.25">
      <c r="A37" s="41"/>
      <c r="B37" s="69" t="s">
        <v>28</v>
      </c>
      <c r="C37" s="70"/>
      <c r="D37" s="42">
        <v>75</v>
      </c>
      <c r="E37" s="43">
        <f t="shared" si="3"/>
        <v>0</v>
      </c>
      <c r="F37" s="1"/>
      <c r="G37" s="72" t="s">
        <v>42</v>
      </c>
      <c r="H37" s="73"/>
      <c r="I37" s="89">
        <f>SUM(I32+I34+I35+I36)</f>
        <v>971.80320000000006</v>
      </c>
      <c r="J37" s="90"/>
    </row>
    <row r="38" spans="1:11" ht="15.75" x14ac:dyDescent="0.25">
      <c r="A38" s="38">
        <v>2</v>
      </c>
      <c r="B38" s="94" t="s">
        <v>30</v>
      </c>
      <c r="C38" s="95"/>
      <c r="D38" s="22">
        <v>16.87</v>
      </c>
      <c r="E38" s="15">
        <f t="shared" si="3"/>
        <v>33.74</v>
      </c>
      <c r="F38" s="1"/>
      <c r="G38" s="88" t="s">
        <v>53</v>
      </c>
      <c r="H38" s="88"/>
      <c r="I38" s="76">
        <f>SUM(J25)</f>
        <v>774</v>
      </c>
      <c r="J38" s="76"/>
    </row>
    <row r="39" spans="1:11" ht="24.75" customHeight="1" x14ac:dyDescent="0.25">
      <c r="A39" s="39"/>
      <c r="B39" s="96" t="s">
        <v>31</v>
      </c>
      <c r="C39" s="97"/>
      <c r="D39" s="24"/>
      <c r="E39" s="25"/>
      <c r="F39" s="1"/>
      <c r="G39" s="77" t="s">
        <v>68</v>
      </c>
      <c r="H39" s="77"/>
      <c r="I39" s="76">
        <v>23815</v>
      </c>
      <c r="J39" s="76"/>
    </row>
    <row r="40" spans="1:11" ht="19.5" customHeight="1" thickBot="1" x14ac:dyDescent="0.3">
      <c r="A40" s="37"/>
      <c r="B40" s="92" t="s">
        <v>32</v>
      </c>
      <c r="C40" s="93"/>
      <c r="D40" s="21">
        <v>125.66</v>
      </c>
      <c r="E40" s="18">
        <f>A40*D40</f>
        <v>0</v>
      </c>
      <c r="F40" s="1"/>
      <c r="G40" s="78"/>
      <c r="H40" s="78"/>
      <c r="I40" s="79"/>
      <c r="J40" s="79"/>
    </row>
    <row r="41" spans="1:11" ht="15" customHeight="1" x14ac:dyDescent="0.25">
      <c r="A41" s="37"/>
      <c r="B41" s="57" t="s">
        <v>33</v>
      </c>
      <c r="C41" s="58"/>
      <c r="D41" s="21">
        <v>174.38</v>
      </c>
      <c r="E41" s="18">
        <f>A41*D41</f>
        <v>0</v>
      </c>
      <c r="F41" s="1"/>
      <c r="G41" s="80" t="s">
        <v>29</v>
      </c>
      <c r="H41" s="81"/>
      <c r="I41" s="84">
        <f>SUM(I37+I38+I39)</f>
        <v>25560.803199999998</v>
      </c>
      <c r="J41" s="85"/>
    </row>
    <row r="42" spans="1:11" ht="15" customHeight="1" thickBot="1" x14ac:dyDescent="0.3">
      <c r="A42" s="33"/>
      <c r="B42" s="91"/>
      <c r="C42" s="91"/>
      <c r="D42" s="12"/>
      <c r="E42" s="19"/>
      <c r="F42" s="1"/>
      <c r="G42" s="82"/>
      <c r="H42" s="83"/>
      <c r="I42" s="86"/>
      <c r="J42" s="87"/>
    </row>
    <row r="43" spans="1:11" ht="15" customHeight="1" x14ac:dyDescent="0.25">
      <c r="A43" s="59" t="s">
        <v>12</v>
      </c>
      <c r="B43" s="75"/>
      <c r="C43" s="75"/>
      <c r="D43" s="60"/>
      <c r="E43" s="20">
        <f>SUM(E32:E42)</f>
        <v>400.61</v>
      </c>
      <c r="F43" s="1"/>
    </row>
    <row r="44" spans="1:11" ht="15" customHeight="1" x14ac:dyDescent="0.25">
      <c r="A44" s="1"/>
      <c r="B44" s="1"/>
      <c r="C44" s="1"/>
      <c r="D44" s="1"/>
      <c r="E44" s="1"/>
      <c r="F44" s="1"/>
    </row>
    <row r="45" spans="1:11" ht="15.75" x14ac:dyDescent="0.25">
      <c r="A45" s="55"/>
      <c r="B45" s="55"/>
      <c r="C45" s="55"/>
      <c r="D45" s="55"/>
      <c r="E45" s="55"/>
      <c r="F45" s="1"/>
      <c r="G45" s="46"/>
      <c r="H45" s="46"/>
    </row>
    <row r="46" spans="1:11" ht="15.75" x14ac:dyDescent="0.25">
      <c r="F46" s="1"/>
      <c r="G46" s="47"/>
      <c r="H46" s="47"/>
    </row>
    <row r="47" spans="1:11" ht="30.95" customHeight="1" x14ac:dyDescent="0.25">
      <c r="A47" s="51" t="s">
        <v>57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1" ht="30.95" customHeight="1" x14ac:dyDescent="0.25">
      <c r="A48" s="52" t="s">
        <v>55</v>
      </c>
      <c r="B48" s="52"/>
      <c r="C48" s="52"/>
      <c r="D48" s="52" t="s">
        <v>56</v>
      </c>
      <c r="E48" s="52"/>
      <c r="F48" s="52"/>
      <c r="G48" s="52"/>
      <c r="H48" s="52"/>
      <c r="I48" s="52"/>
      <c r="J48" s="52"/>
    </row>
    <row r="49" spans="1:10" ht="30.95" customHeight="1" x14ac:dyDescent="0.25">
      <c r="A49" s="54" t="s">
        <v>60</v>
      </c>
      <c r="B49" s="54"/>
      <c r="C49" s="54"/>
      <c r="D49" s="53">
        <v>75</v>
      </c>
      <c r="E49" s="53"/>
      <c r="F49" s="53"/>
      <c r="G49" s="53"/>
      <c r="H49" s="53"/>
      <c r="I49" s="53"/>
      <c r="J49" s="53"/>
    </row>
    <row r="50" spans="1:10" ht="30.95" customHeight="1" x14ac:dyDescent="0.25">
      <c r="A50" s="54" t="s">
        <v>61</v>
      </c>
      <c r="B50" s="54"/>
      <c r="C50" s="54"/>
      <c r="D50" s="50" t="s">
        <v>62</v>
      </c>
      <c r="E50" s="50"/>
      <c r="F50" s="50"/>
      <c r="G50" s="50"/>
      <c r="H50" s="50"/>
      <c r="I50" s="50"/>
      <c r="J50" s="50"/>
    </row>
    <row r="51" spans="1:10" ht="30.95" customHeight="1" x14ac:dyDescent="0.25">
      <c r="A51" s="54" t="s">
        <v>58</v>
      </c>
      <c r="B51" s="54"/>
      <c r="C51" s="54"/>
      <c r="D51" s="50" t="s">
        <v>63</v>
      </c>
      <c r="E51" s="50"/>
      <c r="F51" s="50"/>
      <c r="G51" s="50"/>
      <c r="H51" s="50"/>
      <c r="I51" s="50"/>
      <c r="J51" s="50"/>
    </row>
    <row r="52" spans="1:10" ht="30.95" customHeight="1" x14ac:dyDescent="0.25">
      <c r="A52" s="54" t="s">
        <v>59</v>
      </c>
      <c r="B52" s="54"/>
      <c r="C52" s="54"/>
      <c r="D52" s="50" t="s">
        <v>64</v>
      </c>
      <c r="E52" s="50"/>
      <c r="F52" s="50"/>
      <c r="G52" s="50"/>
      <c r="H52" s="50"/>
      <c r="I52" s="50"/>
      <c r="J52" s="50"/>
    </row>
  </sheetData>
  <mergeCells count="80">
    <mergeCell ref="A3:J3"/>
    <mergeCell ref="H18:I18"/>
    <mergeCell ref="G13:J13"/>
    <mergeCell ref="G20:J20"/>
    <mergeCell ref="G27:J27"/>
    <mergeCell ref="G28:H28"/>
    <mergeCell ref="B39:C39"/>
    <mergeCell ref="H9:H10"/>
    <mergeCell ref="A31:E31"/>
    <mergeCell ref="B33:C33"/>
    <mergeCell ref="B29:D29"/>
    <mergeCell ref="B22:C22"/>
    <mergeCell ref="B26:C26"/>
    <mergeCell ref="B25:C25"/>
    <mergeCell ref="G29:H29"/>
    <mergeCell ref="G32:H33"/>
    <mergeCell ref="A17:E17"/>
    <mergeCell ref="B20:C20"/>
    <mergeCell ref="H25:I25"/>
    <mergeCell ref="I9:J10"/>
    <mergeCell ref="I28:J28"/>
    <mergeCell ref="I19:J19"/>
    <mergeCell ref="A43:D43"/>
    <mergeCell ref="I34:J34"/>
    <mergeCell ref="I36:J36"/>
    <mergeCell ref="I35:J35"/>
    <mergeCell ref="I38:J38"/>
    <mergeCell ref="G39:H40"/>
    <mergeCell ref="I39:J40"/>
    <mergeCell ref="G41:H42"/>
    <mergeCell ref="I41:J42"/>
    <mergeCell ref="G38:H38"/>
    <mergeCell ref="I37:J37"/>
    <mergeCell ref="B42:C42"/>
    <mergeCell ref="B41:C41"/>
    <mergeCell ref="B40:C40"/>
    <mergeCell ref="G34:H34"/>
    <mergeCell ref="B38:C38"/>
    <mergeCell ref="B37:C37"/>
    <mergeCell ref="G31:H31"/>
    <mergeCell ref="I29:J29"/>
    <mergeCell ref="G30:H30"/>
    <mergeCell ref="G37:H37"/>
    <mergeCell ref="I32:J33"/>
    <mergeCell ref="G35:H35"/>
    <mergeCell ref="G36:H36"/>
    <mergeCell ref="I31:J31"/>
    <mergeCell ref="B28:C28"/>
    <mergeCell ref="I30:J30"/>
    <mergeCell ref="B34:C34"/>
    <mergeCell ref="B35:C35"/>
    <mergeCell ref="B36:C36"/>
    <mergeCell ref="A1:J1"/>
    <mergeCell ref="A9:B9"/>
    <mergeCell ref="A10:B10"/>
    <mergeCell ref="A15:B15"/>
    <mergeCell ref="A5:B5"/>
    <mergeCell ref="A6:B6"/>
    <mergeCell ref="A7:B7"/>
    <mergeCell ref="A8:B8"/>
    <mergeCell ref="A2:J2"/>
    <mergeCell ref="A4:E4"/>
    <mergeCell ref="A11:B11"/>
    <mergeCell ref="A12:B12"/>
    <mergeCell ref="A13:B13"/>
    <mergeCell ref="A14:B14"/>
    <mergeCell ref="I5:J5"/>
    <mergeCell ref="I7:J7"/>
    <mergeCell ref="A45:E45"/>
    <mergeCell ref="A48:C48"/>
    <mergeCell ref="A50:C50"/>
    <mergeCell ref="A49:C49"/>
    <mergeCell ref="A51:C51"/>
    <mergeCell ref="D52:J52"/>
    <mergeCell ref="A47:J47"/>
    <mergeCell ref="D48:J48"/>
    <mergeCell ref="D49:J49"/>
    <mergeCell ref="D50:J50"/>
    <mergeCell ref="D51:J51"/>
    <mergeCell ref="A52:C52"/>
  </mergeCells>
  <pageMargins left="0.25" right="0.25" top="0.75" bottom="0.75" header="0.3" footer="0.3"/>
  <pageSetup scale="74" orientation="portrait" r:id="rId1"/>
  <ignoredErrors>
    <ignoredError sqref="I3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Ovendale</dc:creator>
  <cp:lastModifiedBy>Kate Schlee</cp:lastModifiedBy>
  <cp:lastPrinted>2020-12-28T22:20:19Z</cp:lastPrinted>
  <dcterms:created xsi:type="dcterms:W3CDTF">2016-02-23T20:00:04Z</dcterms:created>
  <dcterms:modified xsi:type="dcterms:W3CDTF">2021-05-05T23:28:47Z</dcterms:modified>
</cp:coreProperties>
</file>